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unpivoted" sheetId="2" r:id="rId5"/>
    <sheet state="visible" name=" INFORMACE" sheetId="3" r:id="rId6"/>
  </sheets>
  <definedNames>
    <definedName hidden="1" localSheetId="1" name="_xlnm._FilterDatabase">'Data unpivoted'!$A$1:$D$1001</definedName>
  </definedNames>
  <calcPr/>
  <extLst>
    <ext uri="GoogleSheetsCustomDataVersion2">
      <go:sheetsCustomData xmlns:go="http://customooxmlschemas.google.com/" r:id="rId7" roundtripDataChecksum="zZw1zNt68A+rkLCXTCStmN9iN3o9ycQKqRlz8FRHGI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ID#AAABnPx56yU
Kateřina Nováková    (2025-07-10 11:48:44)
=ArrayFormula(split(flatten(A2:A37&amp;"|"&amp;B1:C1&amp;"|"&amp;B2:C37);"|"))</t>
      </text>
    </comment>
  </commentList>
  <extLst>
    <ext uri="GoogleSheetsCustomDataVersion2">
      <go:sheetsCustomData xmlns:go="http://customooxmlschemas.google.com/" r:id="rId1" roundtripDataSignature="AMtx7mgSP37UA67fbtRVo2Jyow1X2Bu+fQ=="/>
    </ext>
  </extLst>
</comments>
</file>

<file path=xl/sharedStrings.xml><?xml version="1.0" encoding="utf-8"?>
<sst xmlns="http://schemas.openxmlformats.org/spreadsheetml/2006/main" count="85" uniqueCount="13">
  <si>
    <t>rok</t>
  </si>
  <si>
    <t xml:space="preserve"> Poměr přínosů a nákladů při 50% proočkovanosti osob ve věku 65 let a starších</t>
  </si>
  <si>
    <t xml:space="preserve"> Poměr přínosů a nákladů při 5% proočkovanosti osob ve věku 65 let a starších</t>
  </si>
  <si>
    <t>Rok</t>
  </si>
  <si>
    <t>BCR podle proočkovanosti</t>
  </si>
  <si>
    <t>Hodnota</t>
  </si>
  <si>
    <t>Hodnota (text)</t>
  </si>
  <si>
    <t xml:space="preserve"> Výklad</t>
  </si>
  <si>
    <t xml:space="preserve"> Titul</t>
  </si>
  <si>
    <t xml:space="preserve"> Zdroj</t>
  </si>
  <si>
    <t xml:space="preserve"> ukazuje kumulativní BCR pro program pneumokokových onemocnění podle očkovacího schématu 1 (BCR_50pct_age65) a očkovacího schématu 2 (BCR_5pct_65to100) pro období 2025–2060.</t>
  </si>
  <si>
    <t xml:space="preserve"> Poměr přínosů a nákladů podle očkovacího schématu, program proti pneumokokovým onemocněním (2025–2060)</t>
  </si>
  <si>
    <t xml:space="preserve"> Modelováno pomocí Pythonu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</si>
</sst>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  <font>
      <sz val="11.0"/>
      <color rgb="FF000000"/>
      <name val="Calibri"/>
    </font>
    <font>
      <sz val="11.0"/>
      <color rgb="FF444746"/>
      <name val="&quot;Google Sans&quot;"/>
    </font>
    <font>
      <sz val="18.0"/>
      <color rgb="FF333333"/>
      <name val="Inconsolata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shrinkToFit="0" vertical="top" wrapText="1"/>
    </xf>
    <xf borderId="0" fillId="0" fontId="2" numFmtId="0" xfId="0" applyFont="1"/>
    <xf borderId="0" fillId="0" fontId="3" numFmtId="0" xfId="0" applyAlignment="1" applyFont="1">
      <alignment horizontal="right" readingOrder="0" shrinkToFit="0" vertical="bottom" wrapText="0"/>
    </xf>
    <xf borderId="0" fillId="2" fontId="4" numFmtId="0" xfId="0" applyAlignment="1" applyFill="1" applyFont="1">
      <alignment horizontal="left"/>
    </xf>
    <xf borderId="0" fillId="3" fontId="5" numFmtId="0" xfId="0" applyFill="1" applyFont="1"/>
    <xf borderId="0" fillId="0" fontId="6" numFmtId="164" xfId="0" applyFont="1" applyNumberFormat="1"/>
    <xf borderId="0" fillId="0" fontId="7" numFmtId="0" xfId="0" applyAlignment="1" applyFont="1">
      <alignment readingOrder="0"/>
    </xf>
    <xf borderId="0" fillId="0" fontId="6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23.43"/>
    <col customWidth="1" min="3" max="3" width="25.86"/>
    <col customWidth="1" min="4" max="26" width="8.71"/>
  </cols>
  <sheetData>
    <row r="1">
      <c r="A1" s="1" t="s">
        <v>0</v>
      </c>
      <c r="B1" s="2" t="s">
        <v>1</v>
      </c>
      <c r="C1" s="2" t="s">
        <v>2</v>
      </c>
    </row>
    <row r="2">
      <c r="A2" s="3">
        <v>2025.0</v>
      </c>
      <c r="B2" s="4">
        <v>0.676095</v>
      </c>
      <c r="C2" s="4">
        <v>0.432122</v>
      </c>
    </row>
    <row r="3">
      <c r="A3" s="3">
        <v>2026.0</v>
      </c>
      <c r="B3" s="4">
        <v>1.304092</v>
      </c>
      <c r="C3" s="4">
        <v>0.825461</v>
      </c>
      <c r="J3" s="5"/>
      <c r="K3" s="6"/>
    </row>
    <row r="4">
      <c r="A4" s="3">
        <v>2027.0</v>
      </c>
      <c r="B4" s="4">
        <v>1.886814</v>
      </c>
      <c r="C4" s="4">
        <v>1.183213</v>
      </c>
    </row>
    <row r="5">
      <c r="A5" s="3">
        <v>2028.0</v>
      </c>
      <c r="B5" s="4">
        <v>2.426933</v>
      </c>
      <c r="C5" s="4">
        <v>1.508297</v>
      </c>
    </row>
    <row r="6">
      <c r="A6" s="3">
        <v>2029.0</v>
      </c>
      <c r="B6" s="4">
        <v>2.926982</v>
      </c>
      <c r="C6" s="4">
        <v>1.803401</v>
      </c>
    </row>
    <row r="7">
      <c r="A7" s="3">
        <v>2030.0</v>
      </c>
      <c r="B7" s="4">
        <v>3.389355</v>
      </c>
      <c r="C7" s="4">
        <v>2.070999</v>
      </c>
    </row>
    <row r="8">
      <c r="A8" s="3">
        <v>2031.0</v>
      </c>
      <c r="B8" s="4">
        <v>3.794935</v>
      </c>
      <c r="C8" s="4">
        <v>2.300869</v>
      </c>
    </row>
    <row r="9">
      <c r="A9" s="3">
        <v>2032.0</v>
      </c>
      <c r="B9" s="4">
        <v>4.149202</v>
      </c>
      <c r="C9" s="4">
        <v>2.497435</v>
      </c>
    </row>
    <row r="10">
      <c r="A10" s="3">
        <v>2033.0</v>
      </c>
      <c r="B10" s="4">
        <v>4.457223</v>
      </c>
      <c r="C10" s="4">
        <v>2.664679</v>
      </c>
    </row>
    <row r="11">
      <c r="A11" s="3">
        <v>2034.0</v>
      </c>
      <c r="B11" s="4">
        <v>4.723678</v>
      </c>
      <c r="C11" s="4">
        <v>2.80618</v>
      </c>
    </row>
    <row r="12">
      <c r="A12" s="3">
        <v>2035.0</v>
      </c>
      <c r="B12" s="4">
        <v>4.952873</v>
      </c>
      <c r="C12" s="4">
        <v>2.925154</v>
      </c>
    </row>
    <row r="13">
      <c r="A13" s="3">
        <v>2036.0</v>
      </c>
      <c r="B13" s="4">
        <v>5.134702</v>
      </c>
      <c r="C13" s="4">
        <v>3.016842</v>
      </c>
    </row>
    <row r="14">
      <c r="A14" s="3">
        <v>2037.0</v>
      </c>
      <c r="B14" s="4">
        <v>5.275215</v>
      </c>
      <c r="C14" s="4">
        <v>3.085335</v>
      </c>
    </row>
    <row r="15">
      <c r="A15" s="3">
        <v>2038.0</v>
      </c>
      <c r="B15" s="4">
        <v>5.379926</v>
      </c>
      <c r="C15" s="4">
        <v>3.134248</v>
      </c>
    </row>
    <row r="16">
      <c r="A16" s="3">
        <v>2039.0</v>
      </c>
      <c r="B16" s="4">
        <v>5.45385</v>
      </c>
      <c r="C16" s="4">
        <v>3.166765</v>
      </c>
    </row>
    <row r="17">
      <c r="A17" s="3">
        <v>2040.0</v>
      </c>
      <c r="B17" s="4">
        <v>5.501527</v>
      </c>
      <c r="C17" s="4">
        <v>3.185681</v>
      </c>
    </row>
    <row r="18">
      <c r="A18" s="3">
        <v>2041.0</v>
      </c>
      <c r="B18" s="4">
        <v>5.52704</v>
      </c>
      <c r="C18" s="4">
        <v>3.193441</v>
      </c>
    </row>
    <row r="19">
      <c r="A19" s="3">
        <v>2042.0</v>
      </c>
      <c r="B19" s="4">
        <v>5.52601</v>
      </c>
      <c r="C19" s="4">
        <v>3.188189</v>
      </c>
    </row>
    <row r="20">
      <c r="A20" s="3">
        <v>2043.0</v>
      </c>
      <c r="B20" s="4">
        <v>5.52501</v>
      </c>
      <c r="C20" s="4">
        <v>3.183374</v>
      </c>
    </row>
    <row r="21" ht="15.75" customHeight="1">
      <c r="A21" s="3">
        <v>2044.0</v>
      </c>
      <c r="B21" s="4">
        <v>5.52404</v>
      </c>
      <c r="C21" s="4">
        <v>3.178971</v>
      </c>
    </row>
    <row r="22" ht="15.75" customHeight="1">
      <c r="A22" s="3">
        <v>2045.0</v>
      </c>
      <c r="B22" s="4">
        <v>5.523098</v>
      </c>
      <c r="C22" s="4">
        <v>3.174959</v>
      </c>
    </row>
    <row r="23" ht="15.75" customHeight="1">
      <c r="A23" s="3">
        <v>2046.0</v>
      </c>
      <c r="B23" s="4">
        <v>5.522185</v>
      </c>
      <c r="C23" s="4">
        <v>3.171315</v>
      </c>
    </row>
    <row r="24" ht="15.75" customHeight="1">
      <c r="A24" s="3">
        <v>2047.0</v>
      </c>
      <c r="B24" s="4">
        <v>5.521298</v>
      </c>
      <c r="C24" s="4">
        <v>3.168021</v>
      </c>
    </row>
    <row r="25" ht="15.75" customHeight="1">
      <c r="A25" s="3">
        <v>2048.0</v>
      </c>
      <c r="B25" s="4">
        <v>5.520437</v>
      </c>
      <c r="C25" s="4">
        <v>3.165058</v>
      </c>
    </row>
    <row r="26" ht="15.75" customHeight="1">
      <c r="A26" s="3">
        <v>2049.0</v>
      </c>
      <c r="B26" s="4">
        <v>5.519601</v>
      </c>
      <c r="C26" s="4">
        <v>3.162406</v>
      </c>
    </row>
    <row r="27" ht="15.75" customHeight="1">
      <c r="A27" s="3">
        <v>2050.0</v>
      </c>
      <c r="B27" s="4">
        <v>5.51879</v>
      </c>
      <c r="C27" s="4">
        <v>3.16005</v>
      </c>
    </row>
    <row r="28" ht="15.75" customHeight="1">
      <c r="A28" s="3">
        <v>2051.0</v>
      </c>
      <c r="B28" s="4">
        <v>5.518003</v>
      </c>
      <c r="C28" s="4">
        <v>3.157974</v>
      </c>
    </row>
    <row r="29" ht="15.75" customHeight="1">
      <c r="A29" s="3">
        <v>2052.0</v>
      </c>
      <c r="B29" s="4">
        <v>5.517239</v>
      </c>
      <c r="C29" s="4">
        <v>3.156161</v>
      </c>
    </row>
    <row r="30" ht="15.75" customHeight="1">
      <c r="A30" s="3">
        <v>2053.0</v>
      </c>
      <c r="B30" s="4">
        <v>5.516497</v>
      </c>
      <c r="C30" s="4">
        <v>3.154599</v>
      </c>
    </row>
    <row r="31" ht="15.75" customHeight="1">
      <c r="A31" s="3">
        <v>2054.0</v>
      </c>
      <c r="B31" s="4">
        <v>5.515778</v>
      </c>
      <c r="C31" s="4">
        <v>3.153273</v>
      </c>
    </row>
    <row r="32" ht="15.75" customHeight="1">
      <c r="A32" s="3">
        <v>2055.0</v>
      </c>
      <c r="B32" s="4">
        <v>5.515079</v>
      </c>
      <c r="C32" s="4">
        <v>3.152171</v>
      </c>
    </row>
    <row r="33" ht="15.75" customHeight="1">
      <c r="A33" s="3">
        <v>2056.0</v>
      </c>
      <c r="B33" s="4">
        <v>5.514401</v>
      </c>
      <c r="C33" s="4">
        <v>3.151279</v>
      </c>
    </row>
    <row r="34" ht="15.75" customHeight="1">
      <c r="A34" s="3">
        <v>2057.0</v>
      </c>
      <c r="B34" s="4">
        <v>5.513743</v>
      </c>
      <c r="C34" s="4">
        <v>3.150587</v>
      </c>
    </row>
    <row r="35" ht="15.75" customHeight="1">
      <c r="A35" s="3">
        <v>2058.0</v>
      </c>
      <c r="B35" s="4">
        <v>5.513104</v>
      </c>
      <c r="C35" s="4">
        <v>3.150083</v>
      </c>
    </row>
    <row r="36" ht="15.75" customHeight="1">
      <c r="A36" s="3">
        <v>2059.0</v>
      </c>
      <c r="B36" s="4">
        <v>5.512484</v>
      </c>
      <c r="C36" s="4">
        <v>3.149757</v>
      </c>
    </row>
    <row r="37" ht="15.75" customHeight="1">
      <c r="A37" s="3">
        <v>2060.0</v>
      </c>
      <c r="B37" s="4">
        <v>5.511882</v>
      </c>
      <c r="C37" s="4">
        <v>3.149599</v>
      </c>
    </row>
    <row r="38" ht="15.75" customHeight="1"/>
    <row r="39" ht="15.75" customHeight="1"/>
    <row r="40" ht="15.75" customHeight="1"/>
    <row r="41" ht="15.75" customHeight="1">
      <c r="B41" s="7"/>
      <c r="C41" s="7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4.14"/>
    <col customWidth="1" min="3" max="3" width="20.57"/>
  </cols>
  <sheetData>
    <row r="1">
      <c r="A1" s="8" t="s">
        <v>3</v>
      </c>
      <c r="B1" s="8" t="s">
        <v>4</v>
      </c>
      <c r="C1" s="8" t="s">
        <v>5</v>
      </c>
      <c r="D1" s="8" t="s">
        <v>6</v>
      </c>
    </row>
    <row r="2">
      <c r="A2" s="9">
        <v>2025.0</v>
      </c>
      <c r="B2" s="9" t="s">
        <v>1</v>
      </c>
      <c r="C2" s="9">
        <v>0.676095</v>
      </c>
      <c r="D2" s="10" t="str">
        <f>IFERROR(__xludf.DUMMYFUNCTION("TO_TEXT(ROUND(C2,2))"),"0,68")</f>
        <v>0,68</v>
      </c>
    </row>
    <row r="3">
      <c r="A3" s="9">
        <v>2025.0</v>
      </c>
      <c r="B3" s="9" t="s">
        <v>2</v>
      </c>
      <c r="C3" s="9">
        <v>0.432122</v>
      </c>
      <c r="D3" s="10" t="str">
        <f>IFERROR(__xludf.DUMMYFUNCTION("TO_TEXT(ROUND(C3,2))"),"0,43")</f>
        <v>0,43</v>
      </c>
    </row>
    <row r="4">
      <c r="A4" s="9">
        <v>2026.0</v>
      </c>
      <c r="B4" s="9" t="s">
        <v>1</v>
      </c>
      <c r="C4" s="9">
        <v>1.304092</v>
      </c>
      <c r="D4" s="10" t="str">
        <f>IFERROR(__xludf.DUMMYFUNCTION("TO_TEXT(ROUND(C4,2))"),"1,3")</f>
        <v>1,3</v>
      </c>
    </row>
    <row r="5">
      <c r="A5" s="9">
        <v>2026.0</v>
      </c>
      <c r="B5" s="9" t="s">
        <v>2</v>
      </c>
      <c r="C5" s="9">
        <v>0.825461</v>
      </c>
      <c r="D5" s="10" t="str">
        <f>IFERROR(__xludf.DUMMYFUNCTION("TO_TEXT(ROUND(C5,2))"),"0,83")</f>
        <v>0,83</v>
      </c>
    </row>
    <row r="6">
      <c r="A6" s="9">
        <v>2027.0</v>
      </c>
      <c r="B6" s="9" t="s">
        <v>1</v>
      </c>
      <c r="C6" s="9">
        <v>1.886814</v>
      </c>
      <c r="D6" s="10" t="str">
        <f>IFERROR(__xludf.DUMMYFUNCTION("TO_TEXT(ROUND(C6,2))"),"1,89")</f>
        <v>1,89</v>
      </c>
    </row>
    <row r="7">
      <c r="A7" s="9">
        <v>2027.0</v>
      </c>
      <c r="B7" s="9" t="s">
        <v>2</v>
      </c>
      <c r="C7" s="9">
        <v>1.183213</v>
      </c>
      <c r="D7" s="10" t="str">
        <f>IFERROR(__xludf.DUMMYFUNCTION("TO_TEXT(ROUND(C7,2))"),"1,18")</f>
        <v>1,18</v>
      </c>
    </row>
    <row r="8">
      <c r="A8" s="9">
        <v>2028.0</v>
      </c>
      <c r="B8" s="9" t="s">
        <v>1</v>
      </c>
      <c r="C8" s="9">
        <v>2.426933</v>
      </c>
      <c r="D8" s="10" t="str">
        <f>IFERROR(__xludf.DUMMYFUNCTION("TO_TEXT(ROUND(C8,2))"),"2,43")</f>
        <v>2,43</v>
      </c>
    </row>
    <row r="9">
      <c r="A9" s="9">
        <v>2028.0</v>
      </c>
      <c r="B9" s="9" t="s">
        <v>2</v>
      </c>
      <c r="C9" s="9">
        <v>1.508297</v>
      </c>
      <c r="D9" s="10" t="str">
        <f>IFERROR(__xludf.DUMMYFUNCTION("TO_TEXT(ROUND(C9,2))"),"1,51")</f>
        <v>1,51</v>
      </c>
    </row>
    <row r="10">
      <c r="A10" s="9">
        <v>2029.0</v>
      </c>
      <c r="B10" s="9" t="s">
        <v>1</v>
      </c>
      <c r="C10" s="9">
        <v>2.926982</v>
      </c>
      <c r="D10" s="10" t="str">
        <f>IFERROR(__xludf.DUMMYFUNCTION("TO_TEXT(ROUND(C10,2))"),"2,93")</f>
        <v>2,93</v>
      </c>
    </row>
    <row r="11">
      <c r="A11" s="9">
        <v>2029.0</v>
      </c>
      <c r="B11" s="9" t="s">
        <v>2</v>
      </c>
      <c r="C11" s="9">
        <v>1.803401</v>
      </c>
      <c r="D11" s="10" t="str">
        <f>IFERROR(__xludf.DUMMYFUNCTION("TO_TEXT(ROUND(C11,2))"),"1,8")</f>
        <v>1,8</v>
      </c>
    </row>
    <row r="12">
      <c r="A12" s="9">
        <v>2030.0</v>
      </c>
      <c r="B12" s="9" t="s">
        <v>1</v>
      </c>
      <c r="C12" s="9">
        <v>3.389355</v>
      </c>
      <c r="D12" s="10" t="str">
        <f>IFERROR(__xludf.DUMMYFUNCTION("TO_TEXT(ROUND(C12,2))"),"3,39")</f>
        <v>3,39</v>
      </c>
    </row>
    <row r="13">
      <c r="A13" s="9">
        <v>2030.0</v>
      </c>
      <c r="B13" s="9" t="s">
        <v>2</v>
      </c>
      <c r="C13" s="9">
        <v>2.070999</v>
      </c>
      <c r="D13" s="10" t="str">
        <f>IFERROR(__xludf.DUMMYFUNCTION("TO_TEXT(ROUND(C13,2))"),"2,07")</f>
        <v>2,07</v>
      </c>
    </row>
    <row r="14">
      <c r="A14" s="9">
        <v>2031.0</v>
      </c>
      <c r="B14" s="9" t="s">
        <v>1</v>
      </c>
      <c r="C14" s="9">
        <v>3.794935</v>
      </c>
      <c r="D14" s="10" t="str">
        <f>IFERROR(__xludf.DUMMYFUNCTION("TO_TEXT(ROUND(C14,2))"),"3,79")</f>
        <v>3,79</v>
      </c>
    </row>
    <row r="15">
      <c r="A15" s="9">
        <v>2031.0</v>
      </c>
      <c r="B15" s="9" t="s">
        <v>2</v>
      </c>
      <c r="C15" s="9">
        <v>2.300869</v>
      </c>
      <c r="D15" s="10" t="str">
        <f>IFERROR(__xludf.DUMMYFUNCTION("TO_TEXT(ROUND(C15,2))"),"2,3")</f>
        <v>2,3</v>
      </c>
    </row>
    <row r="16">
      <c r="A16" s="9">
        <v>2032.0</v>
      </c>
      <c r="B16" s="9" t="s">
        <v>1</v>
      </c>
      <c r="C16" s="9">
        <v>4.149202</v>
      </c>
      <c r="D16" s="10" t="str">
        <f>IFERROR(__xludf.DUMMYFUNCTION("TO_TEXT(ROUND(C16,2))"),"4,15")</f>
        <v>4,15</v>
      </c>
    </row>
    <row r="17">
      <c r="A17" s="9">
        <v>2032.0</v>
      </c>
      <c r="B17" s="9" t="s">
        <v>2</v>
      </c>
      <c r="C17" s="9">
        <v>2.497435</v>
      </c>
      <c r="D17" s="10" t="str">
        <f>IFERROR(__xludf.DUMMYFUNCTION("TO_TEXT(ROUND(C17,2))"),"2,5")</f>
        <v>2,5</v>
      </c>
    </row>
    <row r="18">
      <c r="A18" s="9">
        <v>2033.0</v>
      </c>
      <c r="B18" s="9" t="s">
        <v>1</v>
      </c>
      <c r="C18" s="9">
        <v>4.457223</v>
      </c>
      <c r="D18" s="10" t="str">
        <f>IFERROR(__xludf.DUMMYFUNCTION("TO_TEXT(ROUND(C18,2))"),"4,46")</f>
        <v>4,46</v>
      </c>
    </row>
    <row r="19">
      <c r="A19" s="9">
        <v>2033.0</v>
      </c>
      <c r="B19" s="9" t="s">
        <v>2</v>
      </c>
      <c r="C19" s="9">
        <v>2.664679</v>
      </c>
      <c r="D19" s="10" t="str">
        <f>IFERROR(__xludf.DUMMYFUNCTION("TO_TEXT(ROUND(C19,2))"),"2,66")</f>
        <v>2,66</v>
      </c>
    </row>
    <row r="20">
      <c r="A20" s="9">
        <v>2034.0</v>
      </c>
      <c r="B20" s="9" t="s">
        <v>1</v>
      </c>
      <c r="C20" s="9">
        <v>4.723678</v>
      </c>
      <c r="D20" s="10" t="str">
        <f>IFERROR(__xludf.DUMMYFUNCTION("TO_TEXT(ROUND(C20,2))"),"4,72")</f>
        <v>4,72</v>
      </c>
    </row>
    <row r="21">
      <c r="A21" s="9">
        <v>2034.0</v>
      </c>
      <c r="B21" s="9" t="s">
        <v>2</v>
      </c>
      <c r="C21" s="9">
        <v>2.80618</v>
      </c>
      <c r="D21" s="10" t="str">
        <f>IFERROR(__xludf.DUMMYFUNCTION("TO_TEXT(ROUND(C21,2))"),"2,81")</f>
        <v>2,81</v>
      </c>
    </row>
    <row r="22">
      <c r="A22" s="9">
        <v>2035.0</v>
      </c>
      <c r="B22" s="9" t="s">
        <v>1</v>
      </c>
      <c r="C22" s="9">
        <v>4.952873</v>
      </c>
      <c r="D22" s="10" t="str">
        <f>IFERROR(__xludf.DUMMYFUNCTION("TO_TEXT(ROUND(C22,2))"),"4,95")</f>
        <v>4,95</v>
      </c>
    </row>
    <row r="23">
      <c r="A23" s="9">
        <v>2035.0</v>
      </c>
      <c r="B23" s="9" t="s">
        <v>2</v>
      </c>
      <c r="C23" s="9">
        <v>2.925154</v>
      </c>
      <c r="D23" s="10" t="str">
        <f>IFERROR(__xludf.DUMMYFUNCTION("TO_TEXT(ROUND(C23,2))"),"2,93")</f>
        <v>2,93</v>
      </c>
    </row>
    <row r="24">
      <c r="A24" s="9">
        <v>2036.0</v>
      </c>
      <c r="B24" s="9" t="s">
        <v>1</v>
      </c>
      <c r="C24" s="9">
        <v>5.134702</v>
      </c>
      <c r="D24" s="10" t="str">
        <f>IFERROR(__xludf.DUMMYFUNCTION("TO_TEXT(ROUND(C24,2))"),"5,13")</f>
        <v>5,13</v>
      </c>
    </row>
    <row r="25">
      <c r="A25" s="9">
        <v>2036.0</v>
      </c>
      <c r="B25" s="9" t="s">
        <v>2</v>
      </c>
      <c r="C25" s="9">
        <v>3.016842</v>
      </c>
      <c r="D25" s="10" t="str">
        <f>IFERROR(__xludf.DUMMYFUNCTION("TO_TEXT(ROUND(C25,2))"),"3,02")</f>
        <v>3,02</v>
      </c>
    </row>
    <row r="26">
      <c r="A26" s="9">
        <v>2037.0</v>
      </c>
      <c r="B26" s="9" t="s">
        <v>1</v>
      </c>
      <c r="C26" s="9">
        <v>5.275215</v>
      </c>
      <c r="D26" s="10" t="str">
        <f>IFERROR(__xludf.DUMMYFUNCTION("TO_TEXT(ROUND(C26,2))"),"5,28")</f>
        <v>5,28</v>
      </c>
    </row>
    <row r="27">
      <c r="A27" s="9">
        <v>2037.0</v>
      </c>
      <c r="B27" s="9" t="s">
        <v>2</v>
      </c>
      <c r="C27" s="9">
        <v>3.085335</v>
      </c>
      <c r="D27" s="10" t="str">
        <f>IFERROR(__xludf.DUMMYFUNCTION("TO_TEXT(ROUND(C27,2))"),"3,09")</f>
        <v>3,09</v>
      </c>
    </row>
    <row r="28">
      <c r="A28" s="9">
        <v>2038.0</v>
      </c>
      <c r="B28" s="9" t="s">
        <v>1</v>
      </c>
      <c r="C28" s="9">
        <v>5.379926</v>
      </c>
      <c r="D28" s="10" t="str">
        <f>IFERROR(__xludf.DUMMYFUNCTION("TO_TEXT(ROUND(C28,2))"),"5,38")</f>
        <v>5,38</v>
      </c>
    </row>
    <row r="29">
      <c r="A29" s="9">
        <v>2038.0</v>
      </c>
      <c r="B29" s="9" t="s">
        <v>2</v>
      </c>
      <c r="C29" s="9">
        <v>3.134248</v>
      </c>
      <c r="D29" s="10" t="str">
        <f>IFERROR(__xludf.DUMMYFUNCTION("TO_TEXT(ROUND(C29,2))"),"3,13")</f>
        <v>3,13</v>
      </c>
    </row>
    <row r="30">
      <c r="A30" s="9">
        <v>2039.0</v>
      </c>
      <c r="B30" s="9" t="s">
        <v>1</v>
      </c>
      <c r="C30" s="9">
        <v>5.45385</v>
      </c>
      <c r="D30" s="10" t="str">
        <f>IFERROR(__xludf.DUMMYFUNCTION("TO_TEXT(ROUND(C30,2))"),"5,45")</f>
        <v>5,45</v>
      </c>
    </row>
    <row r="31">
      <c r="A31" s="9">
        <v>2039.0</v>
      </c>
      <c r="B31" s="9" t="s">
        <v>2</v>
      </c>
      <c r="C31" s="9">
        <v>3.166765</v>
      </c>
      <c r="D31" s="10" t="str">
        <f>IFERROR(__xludf.DUMMYFUNCTION("TO_TEXT(ROUND(C31,2))"),"3,17")</f>
        <v>3,17</v>
      </c>
    </row>
    <row r="32">
      <c r="A32" s="9">
        <v>2040.0</v>
      </c>
      <c r="B32" s="9" t="s">
        <v>1</v>
      </c>
      <c r="C32" s="9">
        <v>5.501527</v>
      </c>
      <c r="D32" s="10" t="str">
        <f>IFERROR(__xludf.DUMMYFUNCTION("TO_TEXT(ROUND(C32,2))"),"5,5")</f>
        <v>5,5</v>
      </c>
    </row>
    <row r="33">
      <c r="A33" s="9">
        <v>2040.0</v>
      </c>
      <c r="B33" s="9" t="s">
        <v>2</v>
      </c>
      <c r="C33" s="9">
        <v>3.185681</v>
      </c>
      <c r="D33" s="10" t="str">
        <f>IFERROR(__xludf.DUMMYFUNCTION("TO_TEXT(ROUND(C33,2))"),"3,19")</f>
        <v>3,19</v>
      </c>
    </row>
    <row r="34">
      <c r="A34" s="9">
        <v>2041.0</v>
      </c>
      <c r="B34" s="9" t="s">
        <v>1</v>
      </c>
      <c r="C34" s="9">
        <v>5.52704</v>
      </c>
      <c r="D34" s="10" t="str">
        <f>IFERROR(__xludf.DUMMYFUNCTION("TO_TEXT(ROUND(C34,2))"),"5,53")</f>
        <v>5,53</v>
      </c>
    </row>
    <row r="35">
      <c r="A35" s="9">
        <v>2041.0</v>
      </c>
      <c r="B35" s="9" t="s">
        <v>2</v>
      </c>
      <c r="C35" s="9">
        <v>3.193441</v>
      </c>
      <c r="D35" s="10" t="str">
        <f>IFERROR(__xludf.DUMMYFUNCTION("TO_TEXT(ROUND(C35,2))"),"3,19")</f>
        <v>3,19</v>
      </c>
    </row>
    <row r="36">
      <c r="A36" s="9">
        <v>2042.0</v>
      </c>
      <c r="B36" s="9" t="s">
        <v>1</v>
      </c>
      <c r="C36" s="9">
        <v>5.52601</v>
      </c>
      <c r="D36" s="10" t="str">
        <f>IFERROR(__xludf.DUMMYFUNCTION("TO_TEXT(ROUND(C36,2))"),"5,53")</f>
        <v>5,53</v>
      </c>
    </row>
    <row r="37">
      <c r="A37" s="9">
        <v>2042.0</v>
      </c>
      <c r="B37" s="9" t="s">
        <v>2</v>
      </c>
      <c r="C37" s="9">
        <v>3.188189</v>
      </c>
      <c r="D37" s="10" t="str">
        <f>IFERROR(__xludf.DUMMYFUNCTION("TO_TEXT(ROUND(C37,2))"),"3,19")</f>
        <v>3,19</v>
      </c>
    </row>
    <row r="38">
      <c r="A38" s="9">
        <v>2043.0</v>
      </c>
      <c r="B38" s="9" t="s">
        <v>1</v>
      </c>
      <c r="C38" s="9">
        <v>5.52501</v>
      </c>
      <c r="D38" s="10" t="str">
        <f>IFERROR(__xludf.DUMMYFUNCTION("TO_TEXT(ROUND(C38,2))"),"5,53")</f>
        <v>5,53</v>
      </c>
    </row>
    <row r="39">
      <c r="A39" s="9">
        <v>2043.0</v>
      </c>
      <c r="B39" s="9" t="s">
        <v>2</v>
      </c>
      <c r="C39" s="9">
        <v>3.183374</v>
      </c>
      <c r="D39" s="10" t="str">
        <f>IFERROR(__xludf.DUMMYFUNCTION("TO_TEXT(ROUND(C39,2))"),"3,18")</f>
        <v>3,18</v>
      </c>
    </row>
    <row r="40">
      <c r="A40" s="9">
        <v>2044.0</v>
      </c>
      <c r="B40" s="9" t="s">
        <v>1</v>
      </c>
      <c r="C40" s="9">
        <v>5.52404</v>
      </c>
      <c r="D40" s="10" t="str">
        <f>IFERROR(__xludf.DUMMYFUNCTION("TO_TEXT(ROUND(C40,2))"),"5,52")</f>
        <v>5,52</v>
      </c>
    </row>
    <row r="41">
      <c r="A41" s="9">
        <v>2044.0</v>
      </c>
      <c r="B41" s="9" t="s">
        <v>2</v>
      </c>
      <c r="C41" s="9">
        <v>3.178971</v>
      </c>
      <c r="D41" s="10" t="str">
        <f>IFERROR(__xludf.DUMMYFUNCTION("TO_TEXT(ROUND(C41,2))"),"3,18")</f>
        <v>3,18</v>
      </c>
    </row>
    <row r="42">
      <c r="A42" s="9">
        <v>2045.0</v>
      </c>
      <c r="B42" s="9" t="s">
        <v>1</v>
      </c>
      <c r="C42" s="9">
        <v>5.523098</v>
      </c>
      <c r="D42" s="10" t="str">
        <f>IFERROR(__xludf.DUMMYFUNCTION("TO_TEXT(ROUND(C42,2))"),"5,52")</f>
        <v>5,52</v>
      </c>
    </row>
    <row r="43">
      <c r="A43" s="9">
        <v>2045.0</v>
      </c>
      <c r="B43" s="9" t="s">
        <v>2</v>
      </c>
      <c r="C43" s="9">
        <v>3.174959</v>
      </c>
      <c r="D43" s="10" t="str">
        <f>IFERROR(__xludf.DUMMYFUNCTION("TO_TEXT(ROUND(C43,2))"),"3,17")</f>
        <v>3,17</v>
      </c>
    </row>
    <row r="44">
      <c r="A44" s="9">
        <v>2046.0</v>
      </c>
      <c r="B44" s="9" t="s">
        <v>1</v>
      </c>
      <c r="C44" s="9">
        <v>5.522185</v>
      </c>
      <c r="D44" s="10" t="str">
        <f>IFERROR(__xludf.DUMMYFUNCTION("TO_TEXT(ROUND(C44,2))"),"5,52")</f>
        <v>5,52</v>
      </c>
    </row>
    <row r="45">
      <c r="A45" s="9">
        <v>2046.0</v>
      </c>
      <c r="B45" s="9" t="s">
        <v>2</v>
      </c>
      <c r="C45" s="9">
        <v>3.171315</v>
      </c>
      <c r="D45" s="10" t="str">
        <f>IFERROR(__xludf.DUMMYFUNCTION("TO_TEXT(ROUND(C45,2))"),"3,17")</f>
        <v>3,17</v>
      </c>
    </row>
    <row r="46">
      <c r="A46" s="9">
        <v>2047.0</v>
      </c>
      <c r="B46" s="9" t="s">
        <v>1</v>
      </c>
      <c r="C46" s="9">
        <v>5.521298</v>
      </c>
      <c r="D46" s="10" t="str">
        <f>IFERROR(__xludf.DUMMYFUNCTION("TO_TEXT(ROUND(C46,2))"),"5,52")</f>
        <v>5,52</v>
      </c>
    </row>
    <row r="47">
      <c r="A47" s="9">
        <v>2047.0</v>
      </c>
      <c r="B47" s="9" t="s">
        <v>2</v>
      </c>
      <c r="C47" s="9">
        <v>3.168021</v>
      </c>
      <c r="D47" s="10" t="str">
        <f>IFERROR(__xludf.DUMMYFUNCTION("TO_TEXT(ROUND(C47,2))"),"3,17")</f>
        <v>3,17</v>
      </c>
    </row>
    <row r="48">
      <c r="A48" s="9">
        <v>2048.0</v>
      </c>
      <c r="B48" s="9" t="s">
        <v>1</v>
      </c>
      <c r="C48" s="9">
        <v>5.520437</v>
      </c>
      <c r="D48" s="10" t="str">
        <f>IFERROR(__xludf.DUMMYFUNCTION("TO_TEXT(ROUND(C48,2))"),"5,52")</f>
        <v>5,52</v>
      </c>
    </row>
    <row r="49">
      <c r="A49" s="9">
        <v>2048.0</v>
      </c>
      <c r="B49" s="9" t="s">
        <v>2</v>
      </c>
      <c r="C49" s="9">
        <v>3.165058</v>
      </c>
      <c r="D49" s="10" t="str">
        <f>IFERROR(__xludf.DUMMYFUNCTION("TO_TEXT(ROUND(C49,2))"),"3,17")</f>
        <v>3,17</v>
      </c>
    </row>
    <row r="50">
      <c r="A50" s="9">
        <v>2049.0</v>
      </c>
      <c r="B50" s="9" t="s">
        <v>1</v>
      </c>
      <c r="C50" s="9">
        <v>5.519601</v>
      </c>
      <c r="D50" s="10" t="str">
        <f>IFERROR(__xludf.DUMMYFUNCTION("TO_TEXT(ROUND(C50,2))"),"5,52")</f>
        <v>5,52</v>
      </c>
    </row>
    <row r="51">
      <c r="A51" s="9">
        <v>2049.0</v>
      </c>
      <c r="B51" s="9" t="s">
        <v>2</v>
      </c>
      <c r="C51" s="9">
        <v>3.162406</v>
      </c>
      <c r="D51" s="10" t="str">
        <f>IFERROR(__xludf.DUMMYFUNCTION("TO_TEXT(ROUND(C51,2))"),"3,16")</f>
        <v>3,16</v>
      </c>
    </row>
    <row r="52">
      <c r="A52" s="9">
        <v>2050.0</v>
      </c>
      <c r="B52" s="9" t="s">
        <v>1</v>
      </c>
      <c r="C52" s="9">
        <v>5.51879</v>
      </c>
      <c r="D52" s="10" t="str">
        <f>IFERROR(__xludf.DUMMYFUNCTION("TO_TEXT(ROUND(C52,2))"),"5,52")</f>
        <v>5,52</v>
      </c>
    </row>
    <row r="53">
      <c r="A53" s="9">
        <v>2050.0</v>
      </c>
      <c r="B53" s="9" t="s">
        <v>2</v>
      </c>
      <c r="C53" s="9">
        <v>3.16005</v>
      </c>
      <c r="D53" s="10" t="str">
        <f>IFERROR(__xludf.DUMMYFUNCTION("TO_TEXT(ROUND(C53,2))"),"3,16")</f>
        <v>3,16</v>
      </c>
    </row>
    <row r="54">
      <c r="A54" s="9">
        <v>2051.0</v>
      </c>
      <c r="B54" s="9" t="s">
        <v>1</v>
      </c>
      <c r="C54" s="9">
        <v>5.518003</v>
      </c>
      <c r="D54" s="10" t="str">
        <f>IFERROR(__xludf.DUMMYFUNCTION("TO_TEXT(ROUND(C54,2))"),"5,52")</f>
        <v>5,52</v>
      </c>
    </row>
    <row r="55">
      <c r="A55" s="9">
        <v>2051.0</v>
      </c>
      <c r="B55" s="9" t="s">
        <v>2</v>
      </c>
      <c r="C55" s="9">
        <v>3.157974</v>
      </c>
      <c r="D55" s="10" t="str">
        <f>IFERROR(__xludf.DUMMYFUNCTION("TO_TEXT(ROUND(C55,2))"),"3,16")</f>
        <v>3,16</v>
      </c>
    </row>
    <row r="56">
      <c r="A56" s="9">
        <v>2052.0</v>
      </c>
      <c r="B56" s="9" t="s">
        <v>1</v>
      </c>
      <c r="C56" s="9">
        <v>5.517239</v>
      </c>
      <c r="D56" s="10" t="str">
        <f>IFERROR(__xludf.DUMMYFUNCTION("TO_TEXT(ROUND(C56,2))"),"5,52")</f>
        <v>5,52</v>
      </c>
    </row>
    <row r="57">
      <c r="A57" s="9">
        <v>2052.0</v>
      </c>
      <c r="B57" s="9" t="s">
        <v>2</v>
      </c>
      <c r="C57" s="9">
        <v>3.156161</v>
      </c>
      <c r="D57" s="10" t="str">
        <f>IFERROR(__xludf.DUMMYFUNCTION("TO_TEXT(ROUND(C57,2))"),"3,16")</f>
        <v>3,16</v>
      </c>
    </row>
    <row r="58">
      <c r="A58" s="9">
        <v>2053.0</v>
      </c>
      <c r="B58" s="9" t="s">
        <v>1</v>
      </c>
      <c r="C58" s="9">
        <v>5.516497</v>
      </c>
      <c r="D58" s="10" t="str">
        <f>IFERROR(__xludf.DUMMYFUNCTION("TO_TEXT(ROUND(C58,2))"),"5,52")</f>
        <v>5,52</v>
      </c>
    </row>
    <row r="59">
      <c r="A59" s="9">
        <v>2053.0</v>
      </c>
      <c r="B59" s="9" t="s">
        <v>2</v>
      </c>
      <c r="C59" s="9">
        <v>3.154599</v>
      </c>
      <c r="D59" s="10" t="str">
        <f>IFERROR(__xludf.DUMMYFUNCTION("TO_TEXT(ROUND(C59,2))"),"3,15")</f>
        <v>3,15</v>
      </c>
    </row>
    <row r="60">
      <c r="A60" s="9">
        <v>2054.0</v>
      </c>
      <c r="B60" s="9" t="s">
        <v>1</v>
      </c>
      <c r="C60" s="9">
        <v>5.515778</v>
      </c>
      <c r="D60" s="10" t="str">
        <f>IFERROR(__xludf.DUMMYFUNCTION("TO_TEXT(ROUND(C60,2))"),"5,52")</f>
        <v>5,52</v>
      </c>
    </row>
    <row r="61">
      <c r="A61" s="9">
        <v>2054.0</v>
      </c>
      <c r="B61" s="9" t="s">
        <v>2</v>
      </c>
      <c r="C61" s="9">
        <v>3.153273</v>
      </c>
      <c r="D61" s="10" t="str">
        <f>IFERROR(__xludf.DUMMYFUNCTION("TO_TEXT(ROUND(C61,2))"),"3,15")</f>
        <v>3,15</v>
      </c>
    </row>
    <row r="62">
      <c r="A62" s="9">
        <v>2055.0</v>
      </c>
      <c r="B62" s="9" t="s">
        <v>1</v>
      </c>
      <c r="C62" s="9">
        <v>5.515079</v>
      </c>
      <c r="D62" s="10" t="str">
        <f>IFERROR(__xludf.DUMMYFUNCTION("TO_TEXT(ROUND(C62,2))"),"5,52")</f>
        <v>5,52</v>
      </c>
    </row>
    <row r="63">
      <c r="A63" s="9">
        <v>2055.0</v>
      </c>
      <c r="B63" s="9" t="s">
        <v>2</v>
      </c>
      <c r="C63" s="9">
        <v>3.152171</v>
      </c>
      <c r="D63" s="10" t="str">
        <f>IFERROR(__xludf.DUMMYFUNCTION("TO_TEXT(ROUND(C63,2))"),"3,15")</f>
        <v>3,15</v>
      </c>
    </row>
    <row r="64">
      <c r="A64" s="9">
        <v>2056.0</v>
      </c>
      <c r="B64" s="9" t="s">
        <v>1</v>
      </c>
      <c r="C64" s="9">
        <v>5.514401</v>
      </c>
      <c r="D64" s="10" t="str">
        <f>IFERROR(__xludf.DUMMYFUNCTION("TO_TEXT(ROUND(C64,2))"),"5,51")</f>
        <v>5,51</v>
      </c>
    </row>
    <row r="65">
      <c r="A65" s="9">
        <v>2056.0</v>
      </c>
      <c r="B65" s="9" t="s">
        <v>2</v>
      </c>
      <c r="C65" s="9">
        <v>3.151279</v>
      </c>
      <c r="D65" s="10" t="str">
        <f>IFERROR(__xludf.DUMMYFUNCTION("TO_TEXT(ROUND(C65,2))"),"3,15")</f>
        <v>3,15</v>
      </c>
    </row>
    <row r="66">
      <c r="A66" s="9">
        <v>2057.0</v>
      </c>
      <c r="B66" s="9" t="s">
        <v>1</v>
      </c>
      <c r="C66" s="9">
        <v>5.513743</v>
      </c>
      <c r="D66" s="10" t="str">
        <f>IFERROR(__xludf.DUMMYFUNCTION("TO_TEXT(ROUND(C66,2))"),"5,51")</f>
        <v>5,51</v>
      </c>
    </row>
    <row r="67">
      <c r="A67" s="9">
        <v>2057.0</v>
      </c>
      <c r="B67" s="9" t="s">
        <v>2</v>
      </c>
      <c r="C67" s="9">
        <v>3.150587</v>
      </c>
      <c r="D67" s="10" t="str">
        <f>IFERROR(__xludf.DUMMYFUNCTION("TO_TEXT(ROUND(C67,2))"),"3,15")</f>
        <v>3,15</v>
      </c>
    </row>
    <row r="68">
      <c r="A68" s="9">
        <v>2058.0</v>
      </c>
      <c r="B68" s="9" t="s">
        <v>1</v>
      </c>
      <c r="C68" s="9">
        <v>5.513104</v>
      </c>
      <c r="D68" s="10" t="str">
        <f>IFERROR(__xludf.DUMMYFUNCTION("TO_TEXT(ROUND(C68,2))"),"5,51")</f>
        <v>5,51</v>
      </c>
    </row>
    <row r="69">
      <c r="A69" s="9">
        <v>2058.0</v>
      </c>
      <c r="B69" s="9" t="s">
        <v>2</v>
      </c>
      <c r="C69" s="9">
        <v>3.150083</v>
      </c>
      <c r="D69" s="10" t="str">
        <f>IFERROR(__xludf.DUMMYFUNCTION("TO_TEXT(ROUND(C69,2))"),"3,15")</f>
        <v>3,15</v>
      </c>
    </row>
    <row r="70">
      <c r="A70" s="9">
        <v>2059.0</v>
      </c>
      <c r="B70" s="9" t="s">
        <v>1</v>
      </c>
      <c r="C70" s="9">
        <v>5.512484</v>
      </c>
      <c r="D70" s="10" t="str">
        <f>IFERROR(__xludf.DUMMYFUNCTION("TO_TEXT(ROUND(C70,2))"),"5,51")</f>
        <v>5,51</v>
      </c>
    </row>
    <row r="71">
      <c r="A71" s="9">
        <v>2059.0</v>
      </c>
      <c r="B71" s="9" t="s">
        <v>2</v>
      </c>
      <c r="C71" s="9">
        <v>3.149757</v>
      </c>
      <c r="D71" s="10" t="str">
        <f>IFERROR(__xludf.DUMMYFUNCTION("TO_TEXT(ROUND(C71,2))"),"3,15")</f>
        <v>3,15</v>
      </c>
    </row>
    <row r="72">
      <c r="A72" s="9">
        <v>2060.0</v>
      </c>
      <c r="B72" s="9" t="s">
        <v>1</v>
      </c>
      <c r="C72" s="9">
        <v>5.511882</v>
      </c>
      <c r="D72" s="10" t="str">
        <f>IFERROR(__xludf.DUMMYFUNCTION("TO_TEXT(ROUND(C72,2))"),"5,51")</f>
        <v>5,51</v>
      </c>
    </row>
    <row r="73">
      <c r="A73" s="9">
        <v>2060.0</v>
      </c>
      <c r="B73" s="9" t="s">
        <v>2</v>
      </c>
      <c r="C73" s="9">
        <v>3.149599</v>
      </c>
      <c r="D73" s="10" t="str">
        <f>IFERROR(__xludf.DUMMYFUNCTION("TO_TEXT(ROUND(C73,2))"),"3,15")</f>
        <v>3,15</v>
      </c>
    </row>
  </sheetData>
  <autoFilter ref="$A$1:$D$100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" t="s">
        <v>7</v>
      </c>
      <c r="B1" s="3" t="s">
        <v>8</v>
      </c>
      <c r="C1" s="3" t="s">
        <v>9</v>
      </c>
    </row>
    <row r="2">
      <c r="A2" s="3" t="s">
        <v>10</v>
      </c>
      <c r="B2" s="3" t="s">
        <v>11</v>
      </c>
      <c r="C2" s="3" t="s">
        <v>12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2025-06-11T15:14:05Z</dcterms:created>
</cp:coreProperties>
</file>